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0" windowWidth="22995" windowHeight="9090"/>
  </bookViews>
  <sheets>
    <sheet name="Bảng so sánh" sheetId="11" r:id="rId1"/>
  </sheets>
  <definedNames>
    <definedName name="_xlnm.Print_Titles" localSheetId="0">'Bảng so sánh'!$5:$8</definedName>
  </definedNames>
  <calcPr calcId="144525"/>
</workbook>
</file>

<file path=xl/calcChain.xml><?xml version="1.0" encoding="utf-8"?>
<calcChain xmlns="http://schemas.openxmlformats.org/spreadsheetml/2006/main">
  <c r="K45" i="11" l="1"/>
  <c r="K30" i="11"/>
  <c r="K36" i="11"/>
  <c r="K29" i="11"/>
  <c r="K49" i="11" l="1"/>
  <c r="K47" i="11"/>
  <c r="H48" i="11"/>
  <c r="H49" i="11"/>
  <c r="H47" i="11"/>
  <c r="F48" i="11"/>
  <c r="F49" i="11"/>
  <c r="F47" i="11"/>
  <c r="F45" i="11"/>
  <c r="K43" i="11"/>
  <c r="H43" i="11"/>
  <c r="F43" i="11"/>
  <c r="K42" i="11" l="1"/>
  <c r="F42" i="11"/>
  <c r="H42" i="11"/>
  <c r="K41" i="11"/>
  <c r="F40" i="11"/>
  <c r="F41" i="11"/>
  <c r="F39" i="11"/>
  <c r="F36" i="11"/>
  <c r="H35" i="11"/>
  <c r="K35" i="11"/>
  <c r="F35" i="11"/>
  <c r="K31" i="11"/>
  <c r="F31" i="11"/>
  <c r="F30" i="11"/>
  <c r="K27" i="11"/>
  <c r="K26" i="11"/>
  <c r="K24" i="11"/>
  <c r="K23" i="11"/>
  <c r="H27" i="11"/>
  <c r="H26" i="11"/>
  <c r="H24" i="11"/>
  <c r="H23" i="11"/>
  <c r="F27" i="11"/>
  <c r="F26" i="11"/>
  <c r="F24" i="11"/>
  <c r="F23" i="11"/>
  <c r="K19" i="11"/>
  <c r="K18" i="11"/>
  <c r="K14" i="11"/>
  <c r="H20" i="11"/>
  <c r="H19" i="11"/>
  <c r="H18" i="11"/>
  <c r="F20" i="11"/>
  <c r="F19" i="11"/>
  <c r="F18" i="11"/>
  <c r="H15" i="11" l="1"/>
  <c r="H16" i="11"/>
  <c r="H14" i="11"/>
  <c r="F15" i="11"/>
  <c r="F16" i="11"/>
  <c r="F14" i="11"/>
  <c r="J48" i="11" l="1"/>
  <c r="K48" i="11" s="1"/>
  <c r="J40" i="11"/>
  <c r="K40" i="11" s="1"/>
  <c r="J39" i="11"/>
  <c r="K39" i="11" s="1"/>
  <c r="J20" i="11"/>
  <c r="K20" i="11" s="1"/>
  <c r="J16" i="11"/>
  <c r="K16" i="11" s="1"/>
  <c r="J15" i="11"/>
  <c r="K15" i="11" s="1"/>
</calcChain>
</file>

<file path=xl/sharedStrings.xml><?xml version="1.0" encoding="utf-8"?>
<sst xmlns="http://schemas.openxmlformats.org/spreadsheetml/2006/main" count="173" uniqueCount="111">
  <si>
    <t>STT</t>
  </si>
  <si>
    <t>Đơn vị tính</t>
  </si>
  <si>
    <t>Chi bồi dưỡng các cuộc họp</t>
  </si>
  <si>
    <t>đồng/người/buổi</t>
  </si>
  <si>
    <t>Chi xây dựng văn bản</t>
  </si>
  <si>
    <t>đồng/văn bản</t>
  </si>
  <si>
    <t>đồng/người/tháng</t>
  </si>
  <si>
    <t>đồng/người/ngày</t>
  </si>
  <si>
    <t>Chi tiếp công dân, giải quyết khiếu nại, tố cáo về bầu cử</t>
  </si>
  <si>
    <t>Thông tư số 102/2020/TT-BTC ngày 23/11/2020 của Bộ Tài chính</t>
  </si>
  <si>
    <t>Các cuộc họp khác liên quan đến công tác bầu cử</t>
  </si>
  <si>
    <t>Thành viên Ban Chỉ đạo và Ủy ban bầu cử</t>
  </si>
  <si>
    <t>đồng/người/lần</t>
  </si>
  <si>
    <t>Chi bồi dưỡng cho những người trực tiếp phục vụ trong đợt bầu cử</t>
  </si>
  <si>
    <t>đồng/báo cáo</t>
  </si>
  <si>
    <t xml:space="preserve"> - Người phục vụ trực tiếp việc tiếp công dân</t>
  </si>
  <si>
    <t xml:space="preserve"> - Người phục vụ gián tiếp việc tiếp công dân</t>
  </si>
  <si>
    <t>đồng/hòm phiếu</t>
  </si>
  <si>
    <t>đồng/dấu</t>
  </si>
  <si>
    <t>đồng/bảng</t>
  </si>
  <si>
    <t>Thực hiện theo các quy định của pháp luật hiện hành, thanh toán theo thực tế, chứng từ chi hợp pháp, hợp lệ trên cơ sở dự toán đã được cấp có thẩm quyền phê duyệt</t>
  </si>
  <si>
    <t>Nội dung chi</t>
  </si>
  <si>
    <t>a</t>
  </si>
  <si>
    <t>b</t>
  </si>
  <si>
    <t>Chủ trì cuộc họp</t>
  </si>
  <si>
    <t>Thành viên tham dự</t>
  </si>
  <si>
    <t>Các đối tượng phục vụ</t>
  </si>
  <si>
    <t>-</t>
  </si>
  <si>
    <t>Các cuộc họp của Ban Chỉ đạo, Ủy ban bầu cử; các Tiểu ban của Ủy ban bầu cử; Ủy ban Mặt trận Tổ quốc Việt Nam</t>
  </si>
  <si>
    <t xml:space="preserve">Trưởng Đoàn giám sát </t>
  </si>
  <si>
    <t xml:space="preserve">Thành viên chính thức của đoàn giám sát </t>
  </si>
  <si>
    <t>Cán bộ, công chức, viên chức phục vụ đoàn giám sát, cụ thể:</t>
  </si>
  <si>
    <t>c</t>
  </si>
  <si>
    <t xml:space="preserve">Phục vụ trực tiếp đoàn giám sát </t>
  </si>
  <si>
    <t>Phục vụ gián tiếp đoàn giám sát (lái xe, bảo vệ lãnh đạo)</t>
  </si>
  <si>
    <t>d</t>
  </si>
  <si>
    <t xml:space="preserve"> -</t>
  </si>
  <si>
    <t>Báo cáo tổng hợp kết quả của từng đoàn công tác; báo cáo tổng hợp kết quả của đợt kiểm tra, giám sát; báo cáo tổng hợp kết quả các đợt kiểm tra, giám sát trình Ủy ban bầu cử</t>
  </si>
  <si>
    <t>Chỉnh lý, hoàn chỉnh báo cáo</t>
  </si>
  <si>
    <t>Chi xây dựng văn bản quy phạm pháp luật về bầu cử</t>
  </si>
  <si>
    <t>Thành viên các Tiểu ban và tổ giúp việc</t>
  </si>
  <si>
    <t>Bồi dưỡng đối với tất cả các lực lượng trực tiếp tham gia phục vụ bầu cử trong 02 ngày (ngày trước ngày bầu cử và ngày bầu cử); danh sách đối tượng được hưởng chế độ chi bồi dưỡng theo các quyết định, văn bản của cấp có thẩm quyền phê duyệt</t>
  </si>
  <si>
    <t xml:space="preserve">Chi tổ chức tập huấn cho cán bộ tham gia phục vụ công tác tổ chức bầu cử </t>
  </si>
  <si>
    <t xml:space="preserve">Chi tổ chức hội nghị </t>
  </si>
  <si>
    <t>Chi công tác chỉ đạo, kiểm tra, giám sát bầu cử của Ban Chỉ đạo, Ủy ban bầu cử; Ủy ban Mặt trận Tổ quốc Việt Nam</t>
  </si>
  <si>
    <t>Chi xây dựng báo cáo kết quả kiểm tra, giám sát</t>
  </si>
  <si>
    <t>200.000 đồng/người/lần, nhưng tối đa không quá 800.000 đồng/người/văn bản</t>
  </si>
  <si>
    <t>Xin ý kiến bằng văn bản các cá nhân, chuyên gia</t>
  </si>
  <si>
    <t>Xây dựng văn bản (tính cho sản phẩm cuối cùng, bao gồm cả tiếp thu, chỉnh lý)</t>
  </si>
  <si>
    <t>Bồi dưỡng đối với các đối tượng được huy động, trưng tập trực tiếp phục vụ công tác bầu cử (ngoài các đối tượng đã được huy động, trưng tập tham gia tại các Tiểu ban, các tổ giúp việc Ủy ban bầu cử)</t>
  </si>
  <si>
    <t xml:space="preserve">Các nội dung chi khác: </t>
  </si>
  <si>
    <t>Chi tổ chức hội nghị, tập huấn</t>
  </si>
  <si>
    <t>Nhiệm kỳ 2021-2026</t>
  </si>
  <si>
    <t>100.000 - 300.000
tối đa 1.000.000 đồng/người/văn bản</t>
  </si>
  <si>
    <t>A</t>
  </si>
  <si>
    <t>B</t>
  </si>
  <si>
    <t>C</t>
  </si>
  <si>
    <t>Thực hiện theo Thông tư số 338/2016/TT-BTC ngày 28/12/2016 của Bộ Tài chính quy định lập dự toán, quản lý, sử dụng và quyết toán kinh phí ngân sách nhà nước bảo đảm cho công tác xây dựng văn bản quy phạm pháp luật và hoàn thiện hệ thống pháp luật; Nghị quyết số 77/2017/NQ-HĐND ngày 14/07/2017 của HĐND tỉnh Bình Định quy định mức chi, định mức phân bổ kinh phí bảo đảm cho công tác xây dựng, hoàn thiện văn bản quy phạm pháp luật của Hội đồng nhân dân, Ủy ban nhân dân các cấp và công tác theo dõi tình hình thi hành pháp luật trên địa bàn tỉnh Bình Định</t>
  </si>
  <si>
    <t>Ngoài chế độ thanh toán công tác phí theo quy định hiện hành, các đoàn công tác được chi như sau:</t>
  </si>
  <si>
    <t>BẢNG SO SÁNH</t>
  </si>
  <si>
    <t>Nghị quyết số 01/2021/NQ-HĐND ngày 19/3/2021 của HĐND tỉnh Bình Định</t>
  </si>
  <si>
    <t>Nghị quyết số 135/2021/NQ-HĐND ngày 25/02/2021 của HĐND tỉnh Gia Lai</t>
  </si>
  <si>
    <t>Thông tư số 87/2025/TT-BTC ngày 29/8/2025 của Bộ Tài chính</t>
  </si>
  <si>
    <t>Nhiệm kỳ 2026-2031</t>
  </si>
  <si>
    <t>Thực hiện theo quy định tại Thông tư số 40/2017/TT-BTC ngày 28 tháng 4 năm 2017 của Bộ Tài chính quy định chế độ công tác phí, chế độ chi hội nghị</t>
  </si>
  <si>
    <t>Thực hiện theo: 
 - Thông tư số 40/2017/TT-BTC ngày 28 tháng 4 năm 2017 của Bộ Tài chính quy định chế độ công tác phí, chế độ chi hội nghị; 
 - Nghị quyết số 86/2017/NQ-HĐND ngày 08 tháng 12 năm 2017 của HĐND tỉnh Bình Định quy định mức chi công tác phí, chi tổ chức hội nghị trên địa bàn tỉnh Bình Định</t>
  </si>
  <si>
    <t>Thực hiện theo: 
 - Thông tư số 40/2017/TT-BTC ngày 28 tháng 4 năm 2017 của Bộ Tài chính quy định chế độ công tác phí, chế độ chi hội nghị; 
 - Nghị quyết số 75/2017/NQ-HĐND ngày 07 tháng 12 năm 2017 của HĐND tỉnh Gia Lai quy định mức chi về công tác phí, chi hội nghị áp dụng trên địa bàn tỉnh Gia Lai</t>
  </si>
  <si>
    <t>Thực hiện theo quy định tại Thông tư số 40/2017/TT-BTC ngày 28 tháng 4 năm 2017 của Bộ trưởng Bộ Tài chính quy định chế độ công tác phí, chế độ chi hội nghị; được sửa đổi bổ sung tại Thông tư số 12/2025/TT-BTC ngày 19 tháng 3 năm 2025 của Bộ trưởng Bộ Tài chính</t>
  </si>
  <si>
    <t>Thực hiện theo: 
 - Thông tư số 36/2018/TT-BTC ngày 30 tháng 3 năm 2018 của Bộ Tài chính hướng dẫn việc lập dự toán, quản lý, sử dụng và quyết toán kinh phí dành cho công tác đào tạo, bồi dưỡng cán bộ, công chức, viên chức và Quyết định số 323/QĐ-BTC ngày 01 tháng 3 năm 2019 của Bộ Tài chính đính chính Thông tư số 36/2018/TT-BTC ngày 30 tháng 3 năm 2018; 
 - Nghị quyết số 39/2018/NQ-HĐND ngày 07 tháng 12 năm 2018 của HĐND tỉnh Bình Định quy định một số mức chi cho công tác đào tạo, bồi dưỡng cán bộ, công chức, viên chức trên địa bàn tỉnh Bình Định</t>
  </si>
  <si>
    <t>Thực hiện theo: 
 - Thông tư số 36/2018/TT-BTC ngày 30 tháng 3 năm 2018 của Bộ trưởng Bộ Tài chính hướng dẫn việc lập dự toán, quản lý, sử dụng và quyết toán kinh phí dành cho công tác đào tạo, bồi dưỡng cán bộ, công chức, viên chức và Quyết định số 323/QĐ-BTC ngày 01 tháng 3 năm 2019 của Bộ trưởng Bộ Tài chính đính chính Thông tư số 36/2018/TT-BTC ngày 30 tháng 3 năm 2018; 
 - Nghị quyết số 98/2018/NQ-HĐND ngày 06 tháng 12 năm 2018 của HĐND tỉnh Gia Lai quy định mức chi đào tạo, bồi dưỡng cán bộ, công chức, viên chức trên địa bàn tỉnh Gia Lai và Nghị quyết số 124/2020/NQ-HĐND ngày 09/7/2020 của HĐND tỉnh Gia Lai sửa đổi một số quy định của Nghị quyết số 98/2018/NQ-HĐND ngày 06 tháng 12 năm 2018</t>
  </si>
  <si>
    <t>Thực hiện theo quy định tại Thông tư số 36/2018/TT-BTC ngày 30 tháng 3 năm 2018 của Bộ trưởng Bộ Tài chính hướng dẫn việc lập dự toán, quản lý, sử dụng và quyết toán kinh phí dành cho công tác đào tạo, bồi dưỡng cán bộ, công chức, viên chức; được sửa đổi bổ sung tại Thông tư số 06/2023/TT-BTC ngày 31 tháng 01 năm 2023 của Bộ trưởng Bộ Tài chính</t>
  </si>
  <si>
    <t>Các cuộc họp của Ủy ban bầu cử tỉnh, Ủy ban bầu cử huyện, thị xã, thành phố, Ủy ban bầu cử xã, phường, thị trấn (sau đây gọi chung là Ủy ban bầu cử); Ban bầu cử đại biểu Quốc hội, Ban bầu cử đại biểu HĐND cấp tỉnh, Ban bầu cử đại biểu HĐND cấp huyện, Ban bầu cử đại biểu HĐND cấp xã (sau đây gọi chung là Ban bầu cử)</t>
  </si>
  <si>
    <t>Các cuộc họp của Hội đồng bầu cử quốc gia, các Tiểu ban của Hội đồng bầu cử quốc gia, Đoàn Chủ tịch Ủy ban trung ương Mặt trận Tổ quốc Việt Nam</t>
  </si>
  <si>
    <t>Các cuộc họp của Hội đồng bầu cử quốc gia, các Tiểu ban của Hội đồng bầu cử quốc gia, Đoàn Chủ tịch Ủy ban Trung ương Mặt trận Tổ quốc Việt Nam</t>
  </si>
  <si>
    <r>
      <t>Chi khoán hỗ trợ cước điện thoại di động</t>
    </r>
    <r>
      <rPr>
        <sz val="13"/>
        <rFont val="Times New Roman"/>
        <family val="1"/>
      </rPr>
      <t xml:space="preserve"> </t>
    </r>
  </si>
  <si>
    <t>Chi công tác chỉ đạo, kiểm tra, giám sát bầu cử của Ủy ban bầu cử, Ban bầu cử</t>
  </si>
  <si>
    <t>Chi công tác chỉ đạo, kiểm tra, giám sát bầu cử của Ủy ban Thường vụ Quốc hội, Hội đồng bầu cử quốc gia, các Tiểu ban của Hội đồng bầu cử quốc gia, Ủy ban trung ương Mặt trận Tổ quốc Việt Nam</t>
  </si>
  <si>
    <t>5.000.000 - 7.000.000</t>
  </si>
  <si>
    <t>Thực hiện theo quy định tại Nghị quyết số 197/2025/QH15 ngày 17 tháng 5 năm 2025 của Quốc hội về một số cơ chế, chính sách đặc biệt tạo đột phá trong xây dựng, tổ chức thi hành pháp luật và các văn bản hướng dẫn thi hành.</t>
  </si>
  <si>
    <t>Chi xây dựng văn bản ngoài phạm vi điều chỉnh tại điểm a khoản này liên quan đến công tác bầu cử như: Kế hoạch, thông tri, văn bản chỉ đạo, hướng dẫn, báo cáo sơ kết, tổng kết, biên bản tổng kết cuộc bầu cử tại địa phương</t>
  </si>
  <si>
    <t xml:space="preserve"> - Các văn bản liên quan đến công tác bầu cử có tính chất tổng hợp trên phạm vi toàn tỉnh mức chi 700.000 đồng/văn bản cấp tỉnh.
 - Các văn bản khác liên quan đến công tác bầu cử mức chi 150.000 đồng/văn bản.</t>
  </si>
  <si>
    <t xml:space="preserve"> - Chủ tịch, các Phó Chủ tịch Ủy ban bầu cử; Trưởng ban, các Phó Trưởng ban bầu cử đại biểu Quốc hội khóa XV: mức 1.200.000 đồng/người/tháng cấp tỉnh, mức: 800.000 đồng/người/tháng cấp huyện, mức: 350.000 đồng/người/tháng cấp xã.
 - Thành viên Ủy ban bầu cử; Trưởng ban, các Phó Trưởng ban bầu cử HĐND tỉnh, huyện, xã; thành viên Ủy ban bầu cử Quốc hội khóa XV: mức 900.000 đồng/người/tháng cấp tỉnh, mức 600.000 đồng/người/tháng cấp huyện, mức 300.000 đồng/người/tháng cấp xã.
 - Thành viên Tổ giúp việc của Ủy ban bầu cử; Thành viên ban bầu cử HĐND tỉnh; huyện, xã: mức 500.000 đồng/người/tháng cấp tỉnh; mức 400.000 đồng/người/tháng cấp huyện; mức 250.000 đồng/người/tháng cấp xã.</t>
  </si>
  <si>
    <t>Thực hiện theo các quy định hiện hành, thanh toán theo thực tế, chứng từ chi hợp pháp, hợp lệ trên cơ sở dự toán đã được cấp có thẩm quyền phê duyệt</t>
  </si>
  <si>
    <t>Thực hiện theo quy định của pháp luật hiện hành</t>
  </si>
  <si>
    <t>Thực hiện theo quy định tại Nghị quyết số 01/2025/NQ-HĐND ngày 22 tháng 7 năm 2025 của HĐND tỉnh Gia Lai quy định chế độ công tác phí, chi tổ chức hội nghị trên địa bàn tỉnh Gia Lai</t>
  </si>
  <si>
    <t>Thời gian hưởng chế độ chi bồi dưỡng không quá 15 ngày (không bao gồm những ngày tham gia đoàn kiểm tra, giám sát; phục vụ trực tiếp dân và giải quyết khiếu nại, tố cáo về bầu cử, ngày trước ngày bầu cử và ngày bầu cử)</t>
  </si>
  <si>
    <t xml:space="preserve"> - Người được giao trực tiếp việc tiếp công dân</t>
  </si>
  <si>
    <t>Mức chi</t>
  </si>
  <si>
    <t xml:space="preserve">Thực hiện theo Thông tư số 36/2018/TT-BTC ngày 30 tháng 3 năm 2018 của Bộ Tài chính hướng dẫn việc lập dự toán, quản lý, sử dụng và quyết toán kinh phí dành cho công tác đào tạo, bồi dưỡng cán bộ, công chức, viên chức và Quyết định số 323/QĐ-BTC ngày 01 tháng 3 năm 2019 của Bộ Tài chính đính chính Thông tư số 36/2018/TT-BTC ngày 30 tháng 3 năm 2018; </t>
  </si>
  <si>
    <t>Chi công tác chỉ đạo, kiểm tra, giám sát bầu cử của Ban Chỉ đạo, Ủy ban bầu cử, Ủy ban Mặt trận Tổ quốc Việt Nam</t>
  </si>
  <si>
    <t>Thực hiện theo Thông tư 338/2016/TT-BTC ngày 28 tháng 12 năm 2016 của Bộ Tài chính quy định việc lập dự toán, quản lý, sử dụng và quyết toán kinh phí ngân sách nhà nước bảo đảm cho công tác xây dựng văn bản quy phạm pháp luật và hoàn thiện hệ thống pháp luật</t>
  </si>
  <si>
    <t>Thực hiện theo quy định tại Thông tư số 338/2016/TT-BTC ngày 28 tháng 12 năm 2016 của Bộ trưởng Bộ Tài chính quy định việc lập dự toán, quản lý, sử dụng và quyết toán kinh phí ngân sách nhà nước bảo đảm cho công tác xây dựng văn bản quy phạm pháp luật và hoàn thiện hệ thống pháp luật; Nghị quyết số 68/2017/NQ-HĐND ngày 13 tháng 7 năm 2017 của HĐND tỉnh Gia Lai về việc áp dụng trực tiếp mức phân bổ kinh phí bảo đảm cho công tác xây dựng văn bản quy phạm pháp luật và hoàn thiện hệ thống pháp luật tại Thông tư số 338/2016/TT-BTC ngày 28/12/2016 của Bộ trưởng Bộ Tài chính.</t>
  </si>
  <si>
    <t>16%-55%</t>
  </si>
  <si>
    <t>15%-45%</t>
  </si>
  <si>
    <t>14%-28%</t>
  </si>
  <si>
    <t>a) Mức hỗ trợ 500.000 đồng/người/tháng đối với:
- Chủ tịch, các Phó Chủ tịch Hội đồng bầu cử quốc gia; Trưởng các Tiểu ban Hội đồng bầu cử quốc gia;
- Thành viên Hội đồng bầu cử quốc gia; Phó Trưởng các Tiểu ban, thành viên các Tiểu ban; Chánh Văn phòng, Phó Chánh Văn phòng Hội đồng bầu cử quốc gia; thường trực tổ giúp việc cho Ban Thường trực Uỷ ban Trung ương Mặt trận Tổ quốc Việt Nam; thường trực giúp việc cho Bộ trưởng Bộ Nội vụ;
- Thành viên thuộc Văn phòng Hội đồng bầu cử quốc gia.</t>
  </si>
  <si>
    <t>6%-40%</t>
  </si>
  <si>
    <r>
      <t xml:space="preserve">Đề xuất Mức chi cho các cấp (tỉnh, xã)
</t>
    </r>
    <r>
      <rPr>
        <sz val="13"/>
        <rFont val="Times New Roman"/>
        <family val="1"/>
      </rPr>
      <t>Đề xuất tăng 20% so với mức chi tại Nghị quyết số 01/2021/NQ-HĐND ngày 19/3/2021 của HĐND tỉnh Bình Định (trước sắp xếp)</t>
    </r>
  </si>
  <si>
    <t>So với Thông tư số 102/2020/TT-BTC
(%)</t>
  </si>
  <si>
    <t>So với Thông tư số 87/2025/TT-BTC
(%)</t>
  </si>
  <si>
    <t xml:space="preserve">Thời gian hưởng chế độ bồi dưỡng theo thực tế nhưng tối đa không quá 5 tháng
</t>
  </si>
  <si>
    <r>
      <t xml:space="preserve">Chi đóng hòm phiếu
 </t>
    </r>
    <r>
      <rPr>
        <sz val="13"/>
        <rFont val="Times New Roman"/>
        <family val="1"/>
      </rPr>
      <t>Trường hợp hòm phiếu cũ không thể sử dụng, hoặc cần phải bổ sung (mức chi tối đa)</t>
    </r>
  </si>
  <si>
    <r>
      <t>Chi khắc dấu</t>
    </r>
    <r>
      <rPr>
        <sz val="13"/>
        <rFont val="Times New Roman"/>
        <family val="1"/>
      </rPr>
      <t xml:space="preserve"> (mức chi chưa bao gồm phí, lệ phí)
Trường hợp dấu cũ không thể sử dụng, hoặc cần phải bổ sung (mức chi tối đa)</t>
    </r>
  </si>
  <si>
    <r>
      <t xml:space="preserve">Chi bảng niêm yết danh sách bầu cử
 </t>
    </r>
    <r>
      <rPr>
        <sz val="13"/>
        <rFont val="Times New Roman"/>
        <family val="1"/>
      </rPr>
      <t>Trường hợp chưa có bảng niêm yết, hoặc bảng cũ không thể sử dụng, hoặc cần phải bổ sung  (mức chi tối đa)</t>
    </r>
  </si>
  <si>
    <t>Bồi dưỡng theo mức khoán/tháng đối với các đối tượng sau:
Trường hợp một người làm nhiều nhiệm vụ khác nhau chỉ được hưởng mức bồi dưỡng cao nhất. Danh sách chi bồi dưỡng thực hiện theo Nghị quyết, Quyết định thành lập, cử người được cấp có thẩm quyền phê duyệt.</t>
  </si>
  <si>
    <t>Thời gian hưởng hỗ trợ cước điện thoại di động được tính theo thời gian thực tế phục vụ công tác bầu cử nhưng tối đa không quá 5 tháng</t>
  </si>
  <si>
    <t>Thời gian được hưởng hỗ trợ</t>
  </si>
  <si>
    <t>Thành viên Ban bầu cử đại biểu Quốc hội khóa XVI trên địa bàn tỉnh, Ban bầu cử đại biểu HĐND</t>
  </si>
  <si>
    <t xml:space="preserve"> - Chủ tịch, các Phó Chủ tịch Ủy ban bầu cử; Trưởng ban, các Phó Trưởng ban bầu cử đại biểu Quốc hội khóa XV: mức 200.000 đồng/tháng/người cấp tỉnh, mức 150.000 đồng/người/tháng cấp huyện, mức 70.000 đồng/người/tháng cấp xã.
 - Thành viên Ủy ban bầu cử; Trưởng ban, các Phó Trưởng ban bầu cử HĐND tỉnh, huyện, xã; thành viên Ủy ban bầu cử Quốc hội khóa XV: mức 150.000 đồng/người/tháng cấp tỉnh, mức 100.000 đồng/người/tháng cấp huyện, mức 50.000 đồng/người/tháng cấp xã.
 - Thành viên Tổ giúp việc của Ủy ban bầu cử; Thành viên ban bầu cử HĐND tỉnh; huyện, xã: mức 100.000 đồng/người/tháng cấp tỉnh, mức 50.000 đồng/người/tháng cấp huyện, mức 30.000 đồng/người/tháng cấp xã.</t>
  </si>
  <si>
    <t>a) Mức hỗ trợ 500.000 đồng/người/tháng:
- Chủ tịch, các Phó Chủ tịch Hội đồng bầu cử quốc gia; Trường các Tiểu ban Hội đồng bầu cử quốc gia.
- Thành viên Hội đồng bầu cử quốc gia; Phó Trưởng các Tiểu ban, thành viên các Tiểu ban; Chánh Văn phòng, Phó Chánh Văn phòng Hội đồng bầu cử quốc gia; thường trực tổ giúp việc cho Ban Thường trực Ủy ban trung ương Mặt trận Tổ quốc Việt Nam; thường trực giúp việc cho Bộ trưởng Bộ Nội vụ.
- Thành viên thuộc Văn phòng Hội đồng bầu cử quốc gia.
b) Trường hợp cần thiết, Chánh Văn phòng Hội đồng bầu cử quốc gia, Ủy ban trung ương Mặt trận Tổ quốc Việt Nam, Bộ trưởng Bộ Nội vụ quyết định danh sách cán bộ tham gia phục vụ công tác bầu cử được hỗ trợ cước điện thoại di động, mức khoán hỗ trợ tối đa không quá 300.000 đồng/người/tháng.
c) Thời gian hưởng hỗ trợ cước điện thoại di động được tính theo thời gian thực tế phục vụ công tác bầu cử, từ thời điểm Nghị quyết, Quyết định thành lập, cử người được cấp có thẩm quyền phê duyệt.</t>
  </si>
  <si>
    <t>Thành viên Ban Chỉ đạo và Ủy ban bầu cử; Thành viên các Tiểu ban và tổ giúp việc; Thành viên Ban bầu cử đại biểu Quốc hội khóa XVI trên địa bàn tỉnh, Ban bầu cử đại biểu HĐND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</si>
</sst>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Times New Roman"/>
      <family val="1"/>
    </font>
    <font>
      <sz val="14"/>
      <name val="Times New Roman"/>
      <family val="1"/>
    </font>
    <font>
      <i/>
      <sz val="14"/>
      <name val="Times New Roman"/>
      <family val="1"/>
    </font>
    <font>
      <sz val="11"/>
      <color theme="1"/>
      <name val="Calibri"/>
      <family val="2"/>
      <scheme val="minor"/>
    </font>
    <font>
      <b/>
      <sz val="13"/>
      <name val="Times New Roman"/>
      <family val="1"/>
    </font>
    <font>
      <i/>
      <sz val="13"/>
      <name val="Times New Roman"/>
      <family val="1"/>
    </font>
    <font>
      <sz val="13"/>
      <name val="Times New Roman"/>
      <family val="1"/>
    </font>
    <font>
      <b/>
      <sz val="16"/>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72">
    <xf numFmtId="0" fontId="0" fillId="0" borderId="0" xfId="0"/>
    <xf numFmtId="0" fontId="2"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3" xfId="0" applyFont="1" applyFill="1" applyBorder="1" applyAlignment="1">
      <alignment horizontal="center" vertical="center"/>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right" vertical="center"/>
    </xf>
    <xf numFmtId="0" fontId="7" fillId="0" borderId="1" xfId="0" quotePrefix="1" applyFont="1" applyFill="1" applyBorder="1" applyAlignment="1">
      <alignment horizontal="center" vertical="center"/>
    </xf>
    <xf numFmtId="3" fontId="7" fillId="0" borderId="1" xfId="0" applyNumberFormat="1" applyFont="1" applyFill="1" applyBorder="1" applyAlignment="1">
      <alignment horizontal="right" vertical="center"/>
    </xf>
    <xf numFmtId="3"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justify" vertical="center"/>
    </xf>
    <xf numFmtId="0" fontId="6" fillId="0" borderId="1" xfId="0" applyFont="1" applyFill="1" applyBorder="1" applyAlignment="1">
      <alignment horizontal="center" vertical="center"/>
    </xf>
    <xf numFmtId="0" fontId="6" fillId="0" borderId="0" xfId="0" applyFont="1" applyFill="1" applyAlignment="1">
      <alignment vertical="center"/>
    </xf>
    <xf numFmtId="3" fontId="6" fillId="0" borderId="1" xfId="0" applyNumberFormat="1" applyFont="1" applyFill="1" applyBorder="1" applyAlignment="1">
      <alignment horizontal="right" vertical="center"/>
    </xf>
    <xf numFmtId="3" fontId="6" fillId="0" borderId="1" xfId="0" applyNumberFormat="1" applyFont="1" applyFill="1" applyBorder="1" applyAlignment="1">
      <alignment horizontal="justify" vertical="center"/>
    </xf>
    <xf numFmtId="3" fontId="5" fillId="0" borderId="1" xfId="0" applyNumberFormat="1" applyFont="1" applyFill="1" applyBorder="1" applyAlignment="1">
      <alignment horizontal="right" vertical="center"/>
    </xf>
    <xf numFmtId="0" fontId="7" fillId="0" borderId="0" xfId="0" applyFont="1" applyFill="1" applyAlignment="1">
      <alignment vertical="center" wrapText="1"/>
    </xf>
    <xf numFmtId="0" fontId="7" fillId="0" borderId="0" xfId="0" applyFont="1" applyFill="1" applyAlignment="1">
      <alignment horizontal="right" vertical="center"/>
    </xf>
    <xf numFmtId="9" fontId="7" fillId="0" borderId="1" xfId="1" applyFont="1" applyFill="1" applyBorder="1" applyAlignment="1">
      <alignment horizontal="right" vertical="center"/>
    </xf>
    <xf numFmtId="3"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justify" vertical="center" wrapText="1"/>
    </xf>
    <xf numFmtId="3" fontId="7" fillId="0" borderId="2" xfId="0" applyNumberFormat="1" applyFont="1" applyFill="1" applyBorder="1" applyAlignment="1">
      <alignment horizontal="justify"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7" fillId="0" borderId="1" xfId="1" applyFont="1" applyFill="1" applyBorder="1" applyAlignment="1">
      <alignment horizontal="right" vertical="center" wrapText="1"/>
    </xf>
    <xf numFmtId="3" fontId="7" fillId="0" borderId="1" xfId="0" applyNumberFormat="1" applyFont="1" applyFill="1" applyBorder="1" applyAlignment="1">
      <alignment horizontal="left" vertical="center"/>
    </xf>
    <xf numFmtId="0" fontId="5" fillId="0" borderId="1" xfId="0" applyFont="1" applyFill="1" applyBorder="1" applyAlignment="1">
      <alignment horizontal="center" vertical="center"/>
    </xf>
    <xf numFmtId="9" fontId="7" fillId="0" borderId="2" xfId="1" applyFont="1" applyFill="1" applyBorder="1" applyAlignment="1">
      <alignment horizontal="right" vertical="center"/>
    </xf>
    <xf numFmtId="0" fontId="3" fillId="0" borderId="0" xfId="0" applyFont="1" applyFill="1" applyAlignment="1">
      <alignment horizontal="center" vertical="center"/>
    </xf>
    <xf numFmtId="0" fontId="7" fillId="0" borderId="3"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right" vertical="center"/>
    </xf>
    <xf numFmtId="0" fontId="2" fillId="0" borderId="0" xfId="0" applyFont="1" applyFill="1" applyAlignment="1">
      <alignmen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3" fontId="7" fillId="0" borderId="2" xfId="0" applyNumberFormat="1" applyFont="1" applyFill="1" applyBorder="1" applyAlignment="1">
      <alignment horizontal="justify" vertical="center" wrapText="1"/>
    </xf>
    <xf numFmtId="3" fontId="7" fillId="0" borderId="6" xfId="0" applyNumberFormat="1" applyFont="1" applyFill="1" applyBorder="1" applyAlignment="1">
      <alignment horizontal="justify" vertical="center" wrapText="1"/>
    </xf>
    <xf numFmtId="3" fontId="7" fillId="0" borderId="3" xfId="0" applyNumberFormat="1" applyFont="1" applyFill="1" applyBorder="1" applyAlignment="1">
      <alignment horizontal="justify" vertical="center" wrapText="1"/>
    </xf>
    <xf numFmtId="3" fontId="7" fillId="0" borderId="2"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3" fontId="7" fillId="0" borderId="6" xfId="0" applyNumberFormat="1" applyFont="1" applyFill="1" applyBorder="1" applyAlignment="1">
      <alignment horizontal="left" vertical="center" wrapText="1"/>
    </xf>
    <xf numFmtId="3" fontId="7" fillId="0" borderId="3" xfId="0" applyNumberFormat="1" applyFont="1" applyFill="1" applyBorder="1" applyAlignment="1">
      <alignment horizontal="left" vertical="center" wrapText="1"/>
    </xf>
    <xf numFmtId="0" fontId="8"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7"/>
  <sheetViews>
    <sheetView tabSelected="1" topLeftCell="A44" zoomScale="70" zoomScaleNormal="70" workbookViewId="0">
      <selection activeCell="K46" sqref="K46"/>
    </sheetView>
  </sheetViews>
  <sheetFormatPr defaultRowHeight="16.5" x14ac:dyDescent="0.25"/>
  <cols>
    <col min="1" max="1" width="5.140625" style="4" customWidth="1"/>
    <col min="2" max="2" width="36.28515625" style="26" customWidth="1"/>
    <col min="3" max="3" width="17.5703125" style="4" customWidth="1"/>
    <col min="4" max="4" width="28.85546875" style="27" customWidth="1"/>
    <col min="5" max="5" width="47" style="4" customWidth="1"/>
    <col min="6" max="6" width="10.85546875" style="4" customWidth="1"/>
    <col min="7" max="7" width="41.140625" style="4" customWidth="1"/>
    <col min="8" max="8" width="10.85546875" style="4" customWidth="1"/>
    <col min="9" max="9" width="46.28515625" style="27" customWidth="1"/>
    <col min="10" max="10" width="30.42578125" style="4" customWidth="1"/>
    <col min="11" max="11" width="11" style="4" customWidth="1"/>
    <col min="12" max="12" width="26.140625" style="5" customWidth="1"/>
    <col min="13" max="16384" width="9.140625" style="4"/>
  </cols>
  <sheetData>
    <row r="2" spans="1:12" s="3" customFormat="1" ht="20.25" x14ac:dyDescent="0.25">
      <c r="A2" s="59" t="s">
        <v>59</v>
      </c>
      <c r="B2" s="59"/>
      <c r="C2" s="59"/>
      <c r="D2" s="59"/>
      <c r="E2" s="59"/>
      <c r="F2" s="59"/>
      <c r="G2" s="59"/>
      <c r="H2" s="59"/>
      <c r="I2" s="59"/>
      <c r="J2" s="59"/>
      <c r="K2" s="59"/>
      <c r="L2" s="59"/>
    </row>
    <row r="3" spans="1:12" ht="18.75" x14ac:dyDescent="0.25">
      <c r="A3" s="42"/>
      <c r="B3" s="42"/>
      <c r="C3" s="42"/>
      <c r="D3" s="42"/>
      <c r="E3" s="42"/>
      <c r="F3" s="42"/>
      <c r="G3" s="42"/>
      <c r="H3" s="42"/>
      <c r="I3" s="42"/>
      <c r="J3" s="42"/>
      <c r="K3" s="42"/>
      <c r="L3" s="42"/>
    </row>
    <row r="4" spans="1:12" s="2" customFormat="1" ht="18.75" x14ac:dyDescent="0.25">
      <c r="A4" s="44"/>
      <c r="B4" s="45"/>
      <c r="D4" s="46"/>
      <c r="I4" s="46"/>
      <c r="L4" s="44"/>
    </row>
    <row r="5" spans="1:12" s="32" customFormat="1" ht="33.75" customHeight="1" x14ac:dyDescent="0.25">
      <c r="A5" s="68" t="s">
        <v>0</v>
      </c>
      <c r="B5" s="60" t="s">
        <v>21</v>
      </c>
      <c r="C5" s="68" t="s">
        <v>1</v>
      </c>
      <c r="D5" s="64" t="s">
        <v>52</v>
      </c>
      <c r="E5" s="65"/>
      <c r="F5" s="65"/>
      <c r="G5" s="65"/>
      <c r="H5" s="66"/>
      <c r="I5" s="67" t="s">
        <v>63</v>
      </c>
      <c r="J5" s="67"/>
      <c r="K5" s="67"/>
      <c r="L5" s="60" t="s">
        <v>106</v>
      </c>
    </row>
    <row r="6" spans="1:12" s="32" customFormat="1" ht="61.5" customHeight="1" x14ac:dyDescent="0.25">
      <c r="A6" s="69"/>
      <c r="B6" s="71"/>
      <c r="C6" s="69"/>
      <c r="D6" s="60" t="s">
        <v>9</v>
      </c>
      <c r="E6" s="62" t="s">
        <v>60</v>
      </c>
      <c r="F6" s="63"/>
      <c r="G6" s="62" t="s">
        <v>61</v>
      </c>
      <c r="H6" s="63"/>
      <c r="I6" s="37" t="s">
        <v>62</v>
      </c>
      <c r="J6" s="61" t="s">
        <v>97</v>
      </c>
      <c r="K6" s="61"/>
      <c r="L6" s="61"/>
    </row>
    <row r="7" spans="1:12" s="35" customFormat="1" ht="126.75" customHeight="1" x14ac:dyDescent="0.25">
      <c r="A7" s="70"/>
      <c r="B7" s="61"/>
      <c r="C7" s="70"/>
      <c r="D7" s="61"/>
      <c r="E7" s="36" t="s">
        <v>87</v>
      </c>
      <c r="F7" s="36" t="s">
        <v>98</v>
      </c>
      <c r="G7" s="36" t="s">
        <v>87</v>
      </c>
      <c r="H7" s="36" t="s">
        <v>98</v>
      </c>
      <c r="I7" s="36"/>
      <c r="J7" s="36" t="s">
        <v>87</v>
      </c>
      <c r="K7" s="36" t="s">
        <v>99</v>
      </c>
      <c r="L7" s="37"/>
    </row>
    <row r="8" spans="1:12" s="5" customFormat="1" x14ac:dyDescent="0.25">
      <c r="A8" s="8" t="s">
        <v>54</v>
      </c>
      <c r="B8" s="7" t="s">
        <v>55</v>
      </c>
      <c r="C8" s="11" t="s">
        <v>56</v>
      </c>
      <c r="D8" s="7">
        <v>1</v>
      </c>
      <c r="E8" s="7">
        <v>2</v>
      </c>
      <c r="F8" s="7">
        <v>3</v>
      </c>
      <c r="G8" s="7">
        <v>4</v>
      </c>
      <c r="H8" s="7">
        <v>5</v>
      </c>
      <c r="I8" s="7">
        <v>6</v>
      </c>
      <c r="J8" s="7">
        <v>7</v>
      </c>
      <c r="K8" s="43">
        <v>8</v>
      </c>
      <c r="L8" s="11">
        <v>9</v>
      </c>
    </row>
    <row r="9" spans="1:12" s="32" customFormat="1" x14ac:dyDescent="0.25">
      <c r="A9" s="33">
        <v>1</v>
      </c>
      <c r="B9" s="6" t="s">
        <v>51</v>
      </c>
      <c r="C9" s="34"/>
      <c r="D9" s="7"/>
      <c r="E9" s="7"/>
      <c r="F9" s="7"/>
      <c r="G9" s="7"/>
      <c r="H9" s="7"/>
      <c r="I9" s="7"/>
      <c r="J9" s="7"/>
      <c r="K9" s="7"/>
      <c r="L9" s="7"/>
    </row>
    <row r="10" spans="1:12" s="32" customFormat="1" ht="165" x14ac:dyDescent="0.25">
      <c r="A10" s="8" t="s">
        <v>22</v>
      </c>
      <c r="B10" s="9" t="s">
        <v>43</v>
      </c>
      <c r="C10" s="34"/>
      <c r="D10" s="10" t="s">
        <v>64</v>
      </c>
      <c r="E10" s="10" t="s">
        <v>65</v>
      </c>
      <c r="F10" s="10"/>
      <c r="G10" s="10" t="s">
        <v>66</v>
      </c>
      <c r="H10" s="10"/>
      <c r="I10" s="10" t="s">
        <v>67</v>
      </c>
      <c r="J10" s="10" t="s">
        <v>84</v>
      </c>
      <c r="K10" s="10"/>
      <c r="L10" s="7"/>
    </row>
    <row r="11" spans="1:12" s="5" customFormat="1" ht="346.5" x14ac:dyDescent="0.25">
      <c r="A11" s="8" t="s">
        <v>23</v>
      </c>
      <c r="B11" s="9" t="s">
        <v>42</v>
      </c>
      <c r="C11" s="11"/>
      <c r="D11" s="10" t="s">
        <v>88</v>
      </c>
      <c r="E11" s="10" t="s">
        <v>68</v>
      </c>
      <c r="F11" s="10"/>
      <c r="G11" s="10" t="s">
        <v>69</v>
      </c>
      <c r="H11" s="10"/>
      <c r="I11" s="10" t="s">
        <v>70</v>
      </c>
      <c r="J11" s="10" t="s">
        <v>70</v>
      </c>
      <c r="K11" s="10"/>
      <c r="L11" s="7"/>
    </row>
    <row r="12" spans="1:12" x14ac:dyDescent="0.25">
      <c r="A12" s="33">
        <v>2</v>
      </c>
      <c r="B12" s="12" t="s">
        <v>2</v>
      </c>
      <c r="C12" s="13"/>
      <c r="D12" s="14"/>
      <c r="E12" s="13"/>
      <c r="F12" s="13"/>
      <c r="G12" s="13"/>
      <c r="H12" s="13"/>
      <c r="I12" s="14"/>
      <c r="J12" s="13"/>
      <c r="K12" s="13"/>
      <c r="L12" s="8"/>
    </row>
    <row r="13" spans="1:12" ht="148.5" x14ac:dyDescent="0.25">
      <c r="A13" s="8" t="s">
        <v>22</v>
      </c>
      <c r="B13" s="10" t="s">
        <v>28</v>
      </c>
      <c r="C13" s="13"/>
      <c r="D13" s="10" t="s">
        <v>73</v>
      </c>
      <c r="E13" s="13" t="s">
        <v>28</v>
      </c>
      <c r="F13" s="13"/>
      <c r="G13" s="13" t="s">
        <v>71</v>
      </c>
      <c r="H13" s="13"/>
      <c r="I13" s="10" t="s">
        <v>72</v>
      </c>
      <c r="J13" s="13" t="s">
        <v>28</v>
      </c>
      <c r="K13" s="13"/>
      <c r="L13" s="8"/>
    </row>
    <row r="14" spans="1:12" x14ac:dyDescent="0.25">
      <c r="A14" s="15" t="s">
        <v>27</v>
      </c>
      <c r="B14" s="10" t="s">
        <v>24</v>
      </c>
      <c r="C14" s="8" t="s">
        <v>3</v>
      </c>
      <c r="D14" s="16">
        <v>200000</v>
      </c>
      <c r="E14" s="16">
        <v>160000</v>
      </c>
      <c r="F14" s="28">
        <f>E14/D14</f>
        <v>0.8</v>
      </c>
      <c r="G14" s="16">
        <v>100000</v>
      </c>
      <c r="H14" s="28">
        <f>G14/D14</f>
        <v>0.5</v>
      </c>
      <c r="I14" s="16">
        <v>500000</v>
      </c>
      <c r="J14" s="16">
        <v>200000</v>
      </c>
      <c r="K14" s="28">
        <f>J14/I14</f>
        <v>0.4</v>
      </c>
      <c r="L14" s="17"/>
    </row>
    <row r="15" spans="1:12" x14ac:dyDescent="0.25">
      <c r="A15" s="15" t="s">
        <v>27</v>
      </c>
      <c r="B15" s="10" t="s">
        <v>25</v>
      </c>
      <c r="C15" s="8" t="s">
        <v>3</v>
      </c>
      <c r="D15" s="16">
        <v>100000</v>
      </c>
      <c r="E15" s="16">
        <v>100000</v>
      </c>
      <c r="F15" s="28">
        <f t="shared" ref="F15:F16" si="0">E15/D15</f>
        <v>1</v>
      </c>
      <c r="G15" s="16">
        <v>50000</v>
      </c>
      <c r="H15" s="28">
        <f t="shared" ref="H15:H16" si="1">G15/D15</f>
        <v>0.5</v>
      </c>
      <c r="I15" s="16">
        <v>200000</v>
      </c>
      <c r="J15" s="16">
        <f t="shared" ref="J15:J16" si="2">E15*120%</f>
        <v>120000</v>
      </c>
      <c r="K15" s="28">
        <f t="shared" ref="K15:K16" si="3">J15/I15</f>
        <v>0.6</v>
      </c>
      <c r="L15" s="17"/>
    </row>
    <row r="16" spans="1:12" x14ac:dyDescent="0.25">
      <c r="A16" s="15" t="s">
        <v>27</v>
      </c>
      <c r="B16" s="10" t="s">
        <v>26</v>
      </c>
      <c r="C16" s="8" t="s">
        <v>3</v>
      </c>
      <c r="D16" s="16">
        <v>50000</v>
      </c>
      <c r="E16" s="16">
        <v>50000</v>
      </c>
      <c r="F16" s="28">
        <f t="shared" si="0"/>
        <v>1</v>
      </c>
      <c r="G16" s="16">
        <v>30000</v>
      </c>
      <c r="H16" s="28">
        <f t="shared" si="1"/>
        <v>0.6</v>
      </c>
      <c r="I16" s="16">
        <v>100000</v>
      </c>
      <c r="J16" s="16">
        <f t="shared" si="2"/>
        <v>60000</v>
      </c>
      <c r="K16" s="28">
        <f t="shared" si="3"/>
        <v>0.6</v>
      </c>
      <c r="L16" s="17"/>
    </row>
    <row r="17" spans="1:12" ht="33" x14ac:dyDescent="0.25">
      <c r="A17" s="8" t="s">
        <v>23</v>
      </c>
      <c r="B17" s="10" t="s">
        <v>10</v>
      </c>
      <c r="C17" s="8"/>
      <c r="D17" s="16"/>
      <c r="E17" s="16"/>
      <c r="F17" s="16"/>
      <c r="G17" s="16"/>
      <c r="H17" s="16"/>
      <c r="I17" s="16"/>
      <c r="J17" s="16"/>
      <c r="K17" s="16"/>
      <c r="L17" s="17"/>
    </row>
    <row r="18" spans="1:12" x14ac:dyDescent="0.25">
      <c r="A18" s="15" t="s">
        <v>27</v>
      </c>
      <c r="B18" s="10" t="s">
        <v>24</v>
      </c>
      <c r="C18" s="8" t="s">
        <v>3</v>
      </c>
      <c r="D18" s="16">
        <v>150000</v>
      </c>
      <c r="E18" s="16">
        <v>120000</v>
      </c>
      <c r="F18" s="28">
        <f>E18/D18</f>
        <v>0.8</v>
      </c>
      <c r="G18" s="16">
        <v>100000</v>
      </c>
      <c r="H18" s="28">
        <f>G18/D18</f>
        <v>0.66666666666666663</v>
      </c>
      <c r="I18" s="16">
        <v>300000</v>
      </c>
      <c r="J18" s="16">
        <v>150000</v>
      </c>
      <c r="K18" s="28">
        <f>J18/I18</f>
        <v>0.5</v>
      </c>
      <c r="L18" s="17"/>
    </row>
    <row r="19" spans="1:12" x14ac:dyDescent="0.25">
      <c r="A19" s="15" t="s">
        <v>27</v>
      </c>
      <c r="B19" s="10" t="s">
        <v>25</v>
      </c>
      <c r="C19" s="8" t="s">
        <v>3</v>
      </c>
      <c r="D19" s="16">
        <v>80000</v>
      </c>
      <c r="E19" s="16">
        <v>80000</v>
      </c>
      <c r="F19" s="28">
        <f t="shared" ref="F19:F20" si="4">E19/D19</f>
        <v>1</v>
      </c>
      <c r="G19" s="16">
        <v>50000</v>
      </c>
      <c r="H19" s="28">
        <f t="shared" ref="H19:H20" si="5">G19/D19</f>
        <v>0.625</v>
      </c>
      <c r="I19" s="16">
        <v>200000</v>
      </c>
      <c r="J19" s="16">
        <v>100000</v>
      </c>
      <c r="K19" s="28">
        <f t="shared" ref="K19:K20" si="6">J19/I19</f>
        <v>0.5</v>
      </c>
      <c r="L19" s="17"/>
    </row>
    <row r="20" spans="1:12" x14ac:dyDescent="0.25">
      <c r="A20" s="15" t="s">
        <v>27</v>
      </c>
      <c r="B20" s="10" t="s">
        <v>26</v>
      </c>
      <c r="C20" s="8" t="s">
        <v>3</v>
      </c>
      <c r="D20" s="16">
        <v>50000</v>
      </c>
      <c r="E20" s="16">
        <v>50000</v>
      </c>
      <c r="F20" s="28">
        <f t="shared" si="4"/>
        <v>1</v>
      </c>
      <c r="G20" s="16">
        <v>30000</v>
      </c>
      <c r="H20" s="28">
        <f t="shared" si="5"/>
        <v>0.6</v>
      </c>
      <c r="I20" s="16">
        <v>100000</v>
      </c>
      <c r="J20" s="16">
        <f t="shared" ref="J20" si="7">E20*120%</f>
        <v>60000</v>
      </c>
      <c r="K20" s="28">
        <f t="shared" si="6"/>
        <v>0.6</v>
      </c>
      <c r="L20" s="17"/>
    </row>
    <row r="21" spans="1:12" ht="82.5" x14ac:dyDescent="0.25">
      <c r="A21" s="33">
        <v>3</v>
      </c>
      <c r="B21" s="12" t="s">
        <v>89</v>
      </c>
      <c r="C21" s="8"/>
      <c r="D21" s="10"/>
      <c r="E21" s="10" t="s">
        <v>89</v>
      </c>
      <c r="F21" s="10"/>
      <c r="G21" s="10" t="s">
        <v>75</v>
      </c>
      <c r="H21" s="10"/>
      <c r="I21" s="10" t="s">
        <v>76</v>
      </c>
      <c r="J21" s="10" t="s">
        <v>44</v>
      </c>
      <c r="K21" s="10"/>
      <c r="L21" s="17"/>
    </row>
    <row r="22" spans="1:12" ht="49.5" x14ac:dyDescent="0.25">
      <c r="A22" s="33"/>
      <c r="B22" s="10" t="s">
        <v>58</v>
      </c>
      <c r="C22" s="8"/>
      <c r="D22" s="16"/>
      <c r="E22" s="16"/>
      <c r="F22" s="16"/>
      <c r="G22" s="16"/>
      <c r="H22" s="16"/>
      <c r="I22" s="16"/>
      <c r="J22" s="16"/>
      <c r="K22" s="16"/>
      <c r="L22" s="17"/>
    </row>
    <row r="23" spans="1:12" x14ac:dyDescent="0.25">
      <c r="A23" s="8" t="s">
        <v>22</v>
      </c>
      <c r="B23" s="10" t="s">
        <v>29</v>
      </c>
      <c r="C23" s="8" t="s">
        <v>3</v>
      </c>
      <c r="D23" s="16">
        <v>200000</v>
      </c>
      <c r="E23" s="16">
        <v>160000</v>
      </c>
      <c r="F23" s="28">
        <f t="shared" ref="F23:F24" si="8">E23/D23</f>
        <v>0.8</v>
      </c>
      <c r="G23" s="16">
        <v>100000</v>
      </c>
      <c r="H23" s="28">
        <f t="shared" ref="H23:H24" si="9">G23/D23</f>
        <v>0.5</v>
      </c>
      <c r="I23" s="16">
        <v>300000</v>
      </c>
      <c r="J23" s="16">
        <v>200000</v>
      </c>
      <c r="K23" s="28">
        <f t="shared" ref="K23:K24" si="10">J23/I23</f>
        <v>0.66666666666666663</v>
      </c>
      <c r="L23" s="17"/>
    </row>
    <row r="24" spans="1:12" ht="33" x14ac:dyDescent="0.25">
      <c r="A24" s="8" t="s">
        <v>23</v>
      </c>
      <c r="B24" s="10" t="s">
        <v>30</v>
      </c>
      <c r="C24" s="8" t="s">
        <v>3</v>
      </c>
      <c r="D24" s="16">
        <v>100000</v>
      </c>
      <c r="E24" s="16">
        <v>80000</v>
      </c>
      <c r="F24" s="28">
        <f t="shared" si="8"/>
        <v>0.8</v>
      </c>
      <c r="G24" s="16">
        <v>80000</v>
      </c>
      <c r="H24" s="28">
        <f t="shared" si="9"/>
        <v>0.8</v>
      </c>
      <c r="I24" s="16">
        <v>200000</v>
      </c>
      <c r="J24" s="16">
        <v>100000</v>
      </c>
      <c r="K24" s="28">
        <f t="shared" si="10"/>
        <v>0.5</v>
      </c>
      <c r="L24" s="17"/>
    </row>
    <row r="25" spans="1:12" ht="33" x14ac:dyDescent="0.25">
      <c r="A25" s="8" t="s">
        <v>32</v>
      </c>
      <c r="B25" s="10" t="s">
        <v>31</v>
      </c>
      <c r="C25" s="8"/>
      <c r="D25" s="16"/>
      <c r="E25" s="16"/>
      <c r="F25" s="16"/>
      <c r="G25" s="16"/>
      <c r="H25" s="16"/>
      <c r="I25" s="16"/>
      <c r="J25" s="16"/>
      <c r="K25" s="16"/>
      <c r="L25" s="17"/>
    </row>
    <row r="26" spans="1:12" x14ac:dyDescent="0.25">
      <c r="A26" s="15" t="s">
        <v>27</v>
      </c>
      <c r="B26" s="10" t="s">
        <v>33</v>
      </c>
      <c r="C26" s="8" t="s">
        <v>3</v>
      </c>
      <c r="D26" s="16">
        <v>80000</v>
      </c>
      <c r="E26" s="16">
        <v>65000</v>
      </c>
      <c r="F26" s="28">
        <f t="shared" ref="F26:F27" si="11">E26/D26</f>
        <v>0.8125</v>
      </c>
      <c r="G26" s="16">
        <v>50000</v>
      </c>
      <c r="H26" s="28">
        <f t="shared" ref="H26:H27" si="12">G26/D26</f>
        <v>0.625</v>
      </c>
      <c r="I26" s="16">
        <v>150000</v>
      </c>
      <c r="J26" s="16">
        <v>80000</v>
      </c>
      <c r="K26" s="28">
        <f t="shared" ref="K26:K27" si="13">J26/I26</f>
        <v>0.53333333333333333</v>
      </c>
      <c r="L26" s="17"/>
    </row>
    <row r="27" spans="1:12" ht="33" x14ac:dyDescent="0.25">
      <c r="A27" s="15" t="s">
        <v>27</v>
      </c>
      <c r="B27" s="10" t="s">
        <v>34</v>
      </c>
      <c r="C27" s="8" t="s">
        <v>3</v>
      </c>
      <c r="D27" s="16">
        <v>50000</v>
      </c>
      <c r="E27" s="16">
        <v>40000</v>
      </c>
      <c r="F27" s="28">
        <f t="shared" si="11"/>
        <v>0.8</v>
      </c>
      <c r="G27" s="16">
        <v>30000</v>
      </c>
      <c r="H27" s="28">
        <f t="shared" si="12"/>
        <v>0.6</v>
      </c>
      <c r="I27" s="16">
        <v>100000</v>
      </c>
      <c r="J27" s="16">
        <v>50000</v>
      </c>
      <c r="K27" s="28">
        <f t="shared" si="13"/>
        <v>0.5</v>
      </c>
      <c r="L27" s="17"/>
    </row>
    <row r="28" spans="1:12" ht="33" x14ac:dyDescent="0.25">
      <c r="A28" s="8" t="s">
        <v>35</v>
      </c>
      <c r="B28" s="10" t="s">
        <v>45</v>
      </c>
      <c r="C28" s="8" t="s">
        <v>14</v>
      </c>
      <c r="D28" s="16"/>
      <c r="E28" s="16"/>
      <c r="F28" s="16"/>
      <c r="G28" s="16"/>
      <c r="H28" s="16"/>
      <c r="I28" s="16"/>
      <c r="J28" s="16"/>
      <c r="K28" s="16"/>
      <c r="L28" s="17"/>
    </row>
    <row r="29" spans="1:12" ht="99" x14ac:dyDescent="0.25">
      <c r="A29" s="8" t="s">
        <v>36</v>
      </c>
      <c r="B29" s="10" t="s">
        <v>37</v>
      </c>
      <c r="C29" s="8" t="s">
        <v>14</v>
      </c>
      <c r="D29" s="16">
        <v>2500000</v>
      </c>
      <c r="E29" s="16">
        <v>2000000</v>
      </c>
      <c r="F29" s="16"/>
      <c r="G29" s="16"/>
      <c r="H29" s="16"/>
      <c r="I29" s="16" t="s">
        <v>77</v>
      </c>
      <c r="J29" s="16">
        <v>2000000</v>
      </c>
      <c r="K29" s="28">
        <f>2000000/5000000</f>
        <v>0.4</v>
      </c>
      <c r="L29" s="18"/>
    </row>
    <row r="30" spans="1:12" ht="49.5" x14ac:dyDescent="0.25">
      <c r="A30" s="8" t="s">
        <v>36</v>
      </c>
      <c r="B30" s="10" t="s">
        <v>47</v>
      </c>
      <c r="C30" s="8" t="s">
        <v>12</v>
      </c>
      <c r="D30" s="19" t="s">
        <v>53</v>
      </c>
      <c r="E30" s="19" t="s">
        <v>46</v>
      </c>
      <c r="F30" s="38">
        <f>800/1000</f>
        <v>0.8</v>
      </c>
      <c r="G30" s="19"/>
      <c r="H30" s="19"/>
      <c r="I30" s="19" t="s">
        <v>53</v>
      </c>
      <c r="J30" s="19" t="s">
        <v>46</v>
      </c>
      <c r="K30" s="38">
        <f>800/1000</f>
        <v>0.8</v>
      </c>
      <c r="L30" s="18"/>
    </row>
    <row r="31" spans="1:12" x14ac:dyDescent="0.25">
      <c r="A31" s="8" t="s">
        <v>36</v>
      </c>
      <c r="B31" s="10" t="s">
        <v>38</v>
      </c>
      <c r="C31" s="8" t="s">
        <v>14</v>
      </c>
      <c r="D31" s="16">
        <v>600000</v>
      </c>
      <c r="E31" s="16">
        <v>480000</v>
      </c>
      <c r="F31" s="28">
        <f t="shared" ref="F31" si="14">E31/D31</f>
        <v>0.8</v>
      </c>
      <c r="G31" s="16"/>
      <c r="H31" s="16"/>
      <c r="I31" s="16">
        <v>1000000</v>
      </c>
      <c r="J31" s="16">
        <v>480000</v>
      </c>
      <c r="K31" s="28">
        <f t="shared" ref="K31" si="15">J31/I31</f>
        <v>0.48</v>
      </c>
      <c r="L31" s="18"/>
    </row>
    <row r="32" spans="1:12" x14ac:dyDescent="0.25">
      <c r="A32" s="33">
        <v>4</v>
      </c>
      <c r="B32" s="12" t="s">
        <v>4</v>
      </c>
      <c r="C32" s="8"/>
      <c r="D32" s="16"/>
      <c r="E32" s="20"/>
      <c r="F32" s="20"/>
      <c r="G32" s="20"/>
      <c r="H32" s="20"/>
      <c r="I32" s="16"/>
      <c r="J32" s="20"/>
      <c r="K32" s="20"/>
      <c r="L32" s="17"/>
    </row>
    <row r="33" spans="1:12" ht="280.5" x14ac:dyDescent="0.25">
      <c r="A33" s="8" t="s">
        <v>22</v>
      </c>
      <c r="B33" s="10" t="s">
        <v>39</v>
      </c>
      <c r="C33" s="8"/>
      <c r="D33" s="18" t="s">
        <v>90</v>
      </c>
      <c r="E33" s="18" t="s">
        <v>57</v>
      </c>
      <c r="F33" s="18"/>
      <c r="G33" s="18" t="s">
        <v>91</v>
      </c>
      <c r="H33" s="18"/>
      <c r="I33" s="18" t="s">
        <v>78</v>
      </c>
      <c r="J33" s="18" t="s">
        <v>78</v>
      </c>
      <c r="K33" s="18"/>
      <c r="L33" s="17"/>
    </row>
    <row r="34" spans="1:12" s="22" customFormat="1" ht="115.5" x14ac:dyDescent="0.25">
      <c r="A34" s="8" t="s">
        <v>23</v>
      </c>
      <c r="B34" s="10" t="s">
        <v>79</v>
      </c>
      <c r="C34" s="21"/>
      <c r="D34" s="23"/>
      <c r="E34" s="24"/>
      <c r="F34" s="24"/>
      <c r="G34" s="24"/>
      <c r="H34" s="24"/>
      <c r="I34" s="23"/>
      <c r="J34" s="24"/>
      <c r="K34" s="24"/>
      <c r="L34" s="17"/>
    </row>
    <row r="35" spans="1:12" ht="115.5" x14ac:dyDescent="0.25">
      <c r="A35" s="15" t="s">
        <v>27</v>
      </c>
      <c r="B35" s="10" t="s">
        <v>48</v>
      </c>
      <c r="C35" s="8" t="s">
        <v>5</v>
      </c>
      <c r="D35" s="16">
        <v>2000000</v>
      </c>
      <c r="E35" s="16">
        <v>1600000</v>
      </c>
      <c r="F35" s="28">
        <f t="shared" ref="F35" si="16">E35/D35</f>
        <v>0.8</v>
      </c>
      <c r="G35" s="29" t="s">
        <v>80</v>
      </c>
      <c r="H35" s="38">
        <f>700/2000</f>
        <v>0.35</v>
      </c>
      <c r="I35" s="16">
        <v>3000000</v>
      </c>
      <c r="J35" s="16">
        <v>1600000</v>
      </c>
      <c r="K35" s="28">
        <f t="shared" ref="K35" si="17">J35/I35</f>
        <v>0.53333333333333333</v>
      </c>
      <c r="L35" s="17"/>
    </row>
    <row r="36" spans="1:12" ht="49.5" x14ac:dyDescent="0.25">
      <c r="A36" s="15" t="s">
        <v>27</v>
      </c>
      <c r="B36" s="10" t="s">
        <v>47</v>
      </c>
      <c r="C36" s="8" t="s">
        <v>12</v>
      </c>
      <c r="D36" s="19" t="s">
        <v>53</v>
      </c>
      <c r="E36" s="19" t="s">
        <v>46</v>
      </c>
      <c r="F36" s="38">
        <f>800/1000</f>
        <v>0.8</v>
      </c>
      <c r="G36" s="19"/>
      <c r="H36" s="19"/>
      <c r="I36" s="19" t="s">
        <v>53</v>
      </c>
      <c r="J36" s="19" t="s">
        <v>46</v>
      </c>
      <c r="K36" s="38">
        <f>800/1000</f>
        <v>0.8</v>
      </c>
      <c r="L36" s="18"/>
    </row>
    <row r="37" spans="1:12" ht="49.5" x14ac:dyDescent="0.25">
      <c r="A37" s="33">
        <v>5</v>
      </c>
      <c r="B37" s="12" t="s">
        <v>13</v>
      </c>
      <c r="C37" s="8"/>
      <c r="D37" s="16"/>
      <c r="E37" s="16"/>
      <c r="F37" s="16"/>
      <c r="G37" s="16"/>
      <c r="H37" s="16"/>
      <c r="I37" s="16"/>
      <c r="J37" s="16"/>
      <c r="K37" s="16"/>
      <c r="L37" s="17"/>
    </row>
    <row r="38" spans="1:12" ht="148.5" x14ac:dyDescent="0.25">
      <c r="A38" s="8" t="s">
        <v>22</v>
      </c>
      <c r="B38" s="10" t="s">
        <v>104</v>
      </c>
      <c r="C38" s="8"/>
      <c r="D38" s="16"/>
      <c r="E38" s="16"/>
      <c r="F38" s="16"/>
      <c r="G38" s="50" t="s">
        <v>81</v>
      </c>
      <c r="H38" s="16"/>
      <c r="I38" s="16"/>
      <c r="J38" s="16"/>
      <c r="K38" s="16"/>
      <c r="L38" s="17"/>
    </row>
    <row r="39" spans="1:12" ht="56.25" customHeight="1" x14ac:dyDescent="0.25">
      <c r="A39" s="15" t="s">
        <v>27</v>
      </c>
      <c r="B39" s="10" t="s">
        <v>11</v>
      </c>
      <c r="C39" s="8" t="s">
        <v>6</v>
      </c>
      <c r="D39" s="16">
        <v>2200000</v>
      </c>
      <c r="E39" s="16">
        <v>1800000</v>
      </c>
      <c r="F39" s="28">
        <f>E39/D39</f>
        <v>0.81818181818181823</v>
      </c>
      <c r="G39" s="51"/>
      <c r="H39" s="29" t="s">
        <v>92</v>
      </c>
      <c r="I39" s="16">
        <v>3300000</v>
      </c>
      <c r="J39" s="16">
        <f>E39*1.2</f>
        <v>2160000</v>
      </c>
      <c r="K39" s="28">
        <f>J39/I39</f>
        <v>0.65454545454545454</v>
      </c>
      <c r="L39" s="56" t="s">
        <v>100</v>
      </c>
    </row>
    <row r="40" spans="1:12" ht="56.25" customHeight="1" x14ac:dyDescent="0.25">
      <c r="A40" s="15" t="s">
        <v>27</v>
      </c>
      <c r="B40" s="10" t="s">
        <v>40</v>
      </c>
      <c r="C40" s="8" t="s">
        <v>6</v>
      </c>
      <c r="D40" s="16">
        <v>2000000</v>
      </c>
      <c r="E40" s="16">
        <v>1600000</v>
      </c>
      <c r="F40" s="28">
        <f t="shared" ref="F40:F41" si="18">E40/D40</f>
        <v>0.8</v>
      </c>
      <c r="G40" s="51"/>
      <c r="H40" s="39" t="s">
        <v>93</v>
      </c>
      <c r="I40" s="16">
        <v>3000000</v>
      </c>
      <c r="J40" s="16">
        <f t="shared" ref="J40" si="19">E40*1.2</f>
        <v>1920000</v>
      </c>
      <c r="K40" s="28">
        <f t="shared" ref="K40:K41" si="20">J40/I40</f>
        <v>0.64</v>
      </c>
      <c r="L40" s="57"/>
    </row>
    <row r="41" spans="1:12" ht="56.25" customHeight="1" x14ac:dyDescent="0.25">
      <c r="A41" s="15" t="s">
        <v>27</v>
      </c>
      <c r="B41" s="10" t="s">
        <v>107</v>
      </c>
      <c r="C41" s="8" t="s">
        <v>6</v>
      </c>
      <c r="D41" s="16">
        <v>1800000</v>
      </c>
      <c r="E41" s="16">
        <v>1440000</v>
      </c>
      <c r="F41" s="28">
        <f t="shared" si="18"/>
        <v>0.8</v>
      </c>
      <c r="G41" s="52"/>
      <c r="H41" s="39" t="s">
        <v>94</v>
      </c>
      <c r="I41" s="16">
        <v>2700000</v>
      </c>
      <c r="J41" s="16">
        <v>1730000</v>
      </c>
      <c r="K41" s="28">
        <f t="shared" si="20"/>
        <v>0.64074074074074072</v>
      </c>
      <c r="L41" s="58"/>
    </row>
    <row r="42" spans="1:12" ht="165" x14ac:dyDescent="0.25">
      <c r="A42" s="8" t="s">
        <v>23</v>
      </c>
      <c r="B42" s="10" t="s">
        <v>49</v>
      </c>
      <c r="C42" s="8" t="s">
        <v>7</v>
      </c>
      <c r="D42" s="16">
        <v>100000</v>
      </c>
      <c r="E42" s="16">
        <v>100000</v>
      </c>
      <c r="F42" s="28">
        <f>E42/D42</f>
        <v>1</v>
      </c>
      <c r="G42" s="16">
        <v>100000</v>
      </c>
      <c r="H42" s="28">
        <f>G42/D42</f>
        <v>1</v>
      </c>
      <c r="I42" s="16">
        <v>200000</v>
      </c>
      <c r="J42" s="16">
        <v>120000</v>
      </c>
      <c r="K42" s="28">
        <f>J42/I42</f>
        <v>0.6</v>
      </c>
      <c r="L42" s="20" t="s">
        <v>85</v>
      </c>
    </row>
    <row r="43" spans="1:12" ht="132" x14ac:dyDescent="0.25">
      <c r="A43" s="8" t="s">
        <v>32</v>
      </c>
      <c r="B43" s="10" t="s">
        <v>41</v>
      </c>
      <c r="C43" s="8" t="s">
        <v>7</v>
      </c>
      <c r="D43" s="16">
        <v>150000</v>
      </c>
      <c r="E43" s="16">
        <v>120000</v>
      </c>
      <c r="F43" s="28">
        <f>E43/D43</f>
        <v>0.8</v>
      </c>
      <c r="G43" s="16">
        <v>150000</v>
      </c>
      <c r="H43" s="28">
        <f>G43/D43</f>
        <v>1</v>
      </c>
      <c r="I43" s="16">
        <v>300000</v>
      </c>
      <c r="J43" s="16">
        <v>150000</v>
      </c>
      <c r="K43" s="28">
        <f>J43/I43</f>
        <v>0.5</v>
      </c>
      <c r="L43" s="18"/>
    </row>
    <row r="44" spans="1:12" s="3" customFormat="1" ht="33" x14ac:dyDescent="0.25">
      <c r="A44" s="33">
        <v>6</v>
      </c>
      <c r="B44" s="12" t="s">
        <v>74</v>
      </c>
      <c r="C44" s="33"/>
      <c r="D44" s="25"/>
      <c r="E44" s="25"/>
      <c r="F44" s="25"/>
      <c r="G44" s="25"/>
      <c r="H44" s="25"/>
      <c r="I44" s="25"/>
      <c r="J44" s="25"/>
      <c r="K44" s="25"/>
      <c r="L44" s="17"/>
    </row>
    <row r="45" spans="1:12" ht="409.5" x14ac:dyDescent="0.25">
      <c r="A45" s="15"/>
      <c r="B45" s="10" t="s">
        <v>110</v>
      </c>
      <c r="C45" s="8" t="s">
        <v>6</v>
      </c>
      <c r="D45" s="30" t="s">
        <v>95</v>
      </c>
      <c r="E45" s="16">
        <v>400000</v>
      </c>
      <c r="F45" s="28">
        <f>400/500</f>
        <v>0.8</v>
      </c>
      <c r="G45" s="30" t="s">
        <v>108</v>
      </c>
      <c r="H45" s="29" t="s">
        <v>96</v>
      </c>
      <c r="I45" s="30" t="s">
        <v>109</v>
      </c>
      <c r="J45" s="16">
        <v>400000</v>
      </c>
      <c r="K45" s="41">
        <f>400/500</f>
        <v>0.8</v>
      </c>
      <c r="L45" s="31" t="s">
        <v>105</v>
      </c>
    </row>
    <row r="46" spans="1:12" ht="33" x14ac:dyDescent="0.25">
      <c r="A46" s="33">
        <v>7</v>
      </c>
      <c r="B46" s="12" t="s">
        <v>8</v>
      </c>
      <c r="C46" s="13"/>
      <c r="D46" s="16"/>
      <c r="E46" s="16"/>
      <c r="F46" s="16"/>
      <c r="G46" s="16"/>
      <c r="H46" s="16"/>
      <c r="I46" s="16"/>
      <c r="J46" s="16"/>
      <c r="K46" s="16"/>
      <c r="L46" s="17"/>
    </row>
    <row r="47" spans="1:12" ht="59.25" customHeight="1" x14ac:dyDescent="0.25">
      <c r="A47" s="8"/>
      <c r="B47" s="10" t="s">
        <v>86</v>
      </c>
      <c r="C47" s="8" t="s">
        <v>3</v>
      </c>
      <c r="D47" s="16">
        <v>80000</v>
      </c>
      <c r="E47" s="16">
        <v>65000</v>
      </c>
      <c r="F47" s="28">
        <f>E47/D47</f>
        <v>0.8125</v>
      </c>
      <c r="G47" s="16">
        <v>60000</v>
      </c>
      <c r="H47" s="28">
        <f>G47/D47</f>
        <v>0.75</v>
      </c>
      <c r="I47" s="16">
        <v>150000</v>
      </c>
      <c r="J47" s="16">
        <v>80000</v>
      </c>
      <c r="K47" s="28">
        <f>J47/I47</f>
        <v>0.53333333333333333</v>
      </c>
      <c r="L47" s="53"/>
    </row>
    <row r="48" spans="1:12" ht="59.25" customHeight="1" x14ac:dyDescent="0.25">
      <c r="A48" s="8"/>
      <c r="B48" s="10" t="s">
        <v>15</v>
      </c>
      <c r="C48" s="8" t="s">
        <v>3</v>
      </c>
      <c r="D48" s="16">
        <v>60000</v>
      </c>
      <c r="E48" s="16">
        <v>50000</v>
      </c>
      <c r="F48" s="28">
        <f t="shared" ref="F48:F49" si="21">E48/D48</f>
        <v>0.83333333333333337</v>
      </c>
      <c r="G48" s="16">
        <v>40000</v>
      </c>
      <c r="H48" s="28">
        <f t="shared" ref="H48:H49" si="22">G48/D48</f>
        <v>0.66666666666666663</v>
      </c>
      <c r="I48" s="16">
        <v>100000</v>
      </c>
      <c r="J48" s="16">
        <f t="shared" ref="J48" si="23">E48*1.2</f>
        <v>60000</v>
      </c>
      <c r="K48" s="28">
        <f t="shared" ref="K48:K49" si="24">J48/I48</f>
        <v>0.6</v>
      </c>
      <c r="L48" s="54"/>
    </row>
    <row r="49" spans="1:12" ht="59.25" customHeight="1" x14ac:dyDescent="0.25">
      <c r="A49" s="8"/>
      <c r="B49" s="10" t="s">
        <v>16</v>
      </c>
      <c r="C49" s="8" t="s">
        <v>3</v>
      </c>
      <c r="D49" s="16">
        <v>50000</v>
      </c>
      <c r="E49" s="16">
        <v>40000</v>
      </c>
      <c r="F49" s="28">
        <f t="shared" si="21"/>
        <v>0.8</v>
      </c>
      <c r="G49" s="16">
        <v>30000</v>
      </c>
      <c r="H49" s="28">
        <f t="shared" si="22"/>
        <v>0.6</v>
      </c>
      <c r="I49" s="16">
        <v>50000</v>
      </c>
      <c r="J49" s="16">
        <v>50000</v>
      </c>
      <c r="K49" s="28">
        <f t="shared" si="24"/>
        <v>1</v>
      </c>
      <c r="L49" s="55"/>
    </row>
    <row r="50" spans="1:12" ht="66" x14ac:dyDescent="0.25">
      <c r="A50" s="40">
        <v>8</v>
      </c>
      <c r="B50" s="12" t="s">
        <v>101</v>
      </c>
      <c r="C50" s="8" t="s">
        <v>17</v>
      </c>
      <c r="D50" s="16">
        <v>350000</v>
      </c>
      <c r="E50" s="16">
        <v>350000</v>
      </c>
      <c r="F50" s="16"/>
      <c r="G50" s="16">
        <v>350000</v>
      </c>
      <c r="H50" s="16"/>
      <c r="I50" s="16">
        <v>500000</v>
      </c>
      <c r="J50" s="16">
        <v>500000</v>
      </c>
      <c r="K50" s="16"/>
      <c r="L50" s="20"/>
    </row>
    <row r="51" spans="1:12" ht="82.5" x14ac:dyDescent="0.25">
      <c r="A51" s="40">
        <v>9</v>
      </c>
      <c r="B51" s="12" t="s">
        <v>102</v>
      </c>
      <c r="C51" s="8" t="s">
        <v>18</v>
      </c>
      <c r="D51" s="16">
        <v>250000</v>
      </c>
      <c r="E51" s="16">
        <v>250000</v>
      </c>
      <c r="F51" s="16"/>
      <c r="G51" s="16">
        <v>250000</v>
      </c>
      <c r="H51" s="16"/>
      <c r="I51" s="16">
        <v>400000</v>
      </c>
      <c r="J51" s="16">
        <v>400000</v>
      </c>
      <c r="K51" s="16"/>
      <c r="L51" s="20"/>
    </row>
    <row r="52" spans="1:12" ht="99" x14ac:dyDescent="0.25">
      <c r="A52" s="40">
        <v>10</v>
      </c>
      <c r="B52" s="12" t="s">
        <v>103</v>
      </c>
      <c r="C52" s="8" t="s">
        <v>19</v>
      </c>
      <c r="D52" s="16">
        <v>1500000</v>
      </c>
      <c r="E52" s="16">
        <v>1500000</v>
      </c>
      <c r="F52" s="16"/>
      <c r="G52" s="16">
        <v>1500000</v>
      </c>
      <c r="H52" s="16"/>
      <c r="I52" s="16">
        <v>1500000</v>
      </c>
      <c r="J52" s="16">
        <v>1500000</v>
      </c>
      <c r="K52" s="16"/>
      <c r="L52" s="20"/>
    </row>
    <row r="53" spans="1:12" ht="99" x14ac:dyDescent="0.25">
      <c r="A53" s="33">
        <v>11</v>
      </c>
      <c r="B53" s="12" t="s">
        <v>50</v>
      </c>
      <c r="C53" s="13"/>
      <c r="D53" s="18" t="s">
        <v>83</v>
      </c>
      <c r="E53" s="18" t="s">
        <v>20</v>
      </c>
      <c r="F53" s="18"/>
      <c r="G53" s="18" t="s">
        <v>82</v>
      </c>
      <c r="H53" s="18"/>
      <c r="I53" s="18" t="s">
        <v>83</v>
      </c>
      <c r="J53" s="18" t="s">
        <v>20</v>
      </c>
      <c r="K53" s="18"/>
      <c r="L53" s="17"/>
    </row>
    <row r="55" spans="1:12" s="2" customFormat="1" ht="18.75" x14ac:dyDescent="0.25">
      <c r="A55" s="44"/>
      <c r="B55" s="45"/>
      <c r="D55" s="46"/>
      <c r="I55" s="46"/>
      <c r="L55" s="44"/>
    </row>
    <row r="56" spans="1:12" s="1" customFormat="1" ht="18.75" x14ac:dyDescent="0.25">
      <c r="B56" s="47"/>
      <c r="D56" s="48"/>
      <c r="I56" s="48"/>
      <c r="L56" s="49"/>
    </row>
    <row r="57" spans="1:12" s="1" customFormat="1" ht="18.75" x14ac:dyDescent="0.25">
      <c r="B57" s="47"/>
      <c r="D57" s="48"/>
      <c r="I57" s="48"/>
      <c r="L57" s="49"/>
    </row>
    <row r="58" spans="1:12" s="1" customFormat="1" ht="18.75" x14ac:dyDescent="0.25">
      <c r="B58" s="47"/>
      <c r="D58" s="48"/>
      <c r="I58" s="48"/>
      <c r="L58" s="49"/>
    </row>
    <row r="59" spans="1:12" s="1" customFormat="1" ht="18.75" x14ac:dyDescent="0.25">
      <c r="B59" s="47"/>
      <c r="D59" s="48"/>
      <c r="I59" s="48"/>
      <c r="L59" s="49"/>
    </row>
    <row r="60" spans="1:12" s="1" customFormat="1" ht="18.75" x14ac:dyDescent="0.25">
      <c r="B60" s="47"/>
      <c r="D60" s="48"/>
      <c r="I60" s="48"/>
      <c r="L60" s="49"/>
    </row>
    <row r="61" spans="1:12" s="1" customFormat="1" ht="18.75" x14ac:dyDescent="0.25">
      <c r="B61" s="47"/>
      <c r="D61" s="48"/>
      <c r="I61" s="48"/>
      <c r="L61" s="49"/>
    </row>
    <row r="62" spans="1:12" s="1" customFormat="1" ht="18.75" x14ac:dyDescent="0.25">
      <c r="B62" s="47"/>
      <c r="D62" s="48"/>
      <c r="I62" s="48"/>
      <c r="L62" s="49"/>
    </row>
    <row r="63" spans="1:12" s="1" customFormat="1" ht="18.75" x14ac:dyDescent="0.25">
      <c r="B63" s="47"/>
      <c r="D63" s="48"/>
      <c r="I63" s="48"/>
      <c r="L63" s="49"/>
    </row>
    <row r="64" spans="1:12" s="1" customFormat="1" ht="18.75" x14ac:dyDescent="0.25">
      <c r="B64" s="47"/>
      <c r="D64" s="48"/>
      <c r="I64" s="48"/>
      <c r="L64" s="49"/>
    </row>
    <row r="65" spans="2:12" s="1" customFormat="1" ht="18.75" x14ac:dyDescent="0.25">
      <c r="B65" s="47"/>
      <c r="D65" s="48"/>
      <c r="I65" s="48"/>
      <c r="L65" s="49"/>
    </row>
    <row r="66" spans="2:12" s="1" customFormat="1" ht="18.75" x14ac:dyDescent="0.25">
      <c r="B66" s="47"/>
      <c r="D66" s="48"/>
      <c r="I66" s="48"/>
      <c r="L66" s="49"/>
    </row>
    <row r="67" spans="2:12" s="1" customFormat="1" ht="18.75" x14ac:dyDescent="0.25">
      <c r="B67" s="47"/>
      <c r="D67" s="48"/>
      <c r="I67" s="48"/>
      <c r="L67" s="49"/>
    </row>
  </sheetData>
  <mergeCells count="14">
    <mergeCell ref="G38:G41"/>
    <mergeCell ref="L47:L49"/>
    <mergeCell ref="L39:L41"/>
    <mergeCell ref="A2:L2"/>
    <mergeCell ref="L5:L6"/>
    <mergeCell ref="E6:F6"/>
    <mergeCell ref="D6:D7"/>
    <mergeCell ref="G6:H6"/>
    <mergeCell ref="D5:H5"/>
    <mergeCell ref="J6:K6"/>
    <mergeCell ref="I5:K5"/>
    <mergeCell ref="A5:A7"/>
    <mergeCell ref="B5:B7"/>
    <mergeCell ref="C5:C7"/>
  </mergeCells>
  <pageMargins left="0.42" right="0.19685039370078741" top="0.53" bottom="0.28999999999999998" header="0.59"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Bảng so sánh</vt:lpstr>
      <vt:lpstr>'Bảng so sánh'!Print_Titles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hcsn</dc:creator>
  <cp:lastModifiedBy>hcsn</cp:lastModifiedBy>
  <cp:lastPrinted>2025-10-17T02:39:59Z</cp:lastPrinted>
  <dcterms:created xsi:type="dcterms:W3CDTF">2021-01-04T03:37:03Z</dcterms:created>
  <dcterms:modified xsi:type="dcterms:W3CDTF">2025-10-17T07:59:02Z</dcterms:modified>
</cp:coreProperties>
</file>